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18195" windowHeight="10545"/>
  </bookViews>
  <sheets>
    <sheet name="2023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4" i="1"/>
  <c r="H20"/>
  <c r="H19"/>
  <c r="H17"/>
  <c r="H12"/>
  <c r="H9"/>
  <c r="H8"/>
  <c r="H7" s="1"/>
  <c r="G30" l="1"/>
  <c r="G29"/>
  <c r="G28"/>
  <c r="G27"/>
  <c r="G26"/>
  <c r="G25"/>
  <c r="G23"/>
  <c r="G22"/>
  <c r="G21"/>
  <c r="G18"/>
  <c r="G16"/>
  <c r="G15"/>
  <c r="G14"/>
  <c r="G13"/>
  <c r="G11"/>
  <c r="G10"/>
  <c r="F30"/>
  <c r="F29"/>
  <c r="F28"/>
  <c r="F27"/>
  <c r="F26"/>
  <c r="F25"/>
  <c r="F23"/>
  <c r="F22"/>
  <c r="F21"/>
  <c r="F18"/>
  <c r="F16"/>
  <c r="F15"/>
  <c r="F14"/>
  <c r="F13"/>
  <c r="F11"/>
  <c r="F10"/>
  <c r="E30"/>
  <c r="E29"/>
  <c r="E28"/>
  <c r="E27"/>
  <c r="E26"/>
  <c r="E25"/>
  <c r="E23"/>
  <c r="E22"/>
  <c r="E21"/>
  <c r="E18"/>
  <c r="E16"/>
  <c r="E15"/>
  <c r="E14"/>
  <c r="E13"/>
  <c r="E11"/>
  <c r="E10"/>
  <c r="C17"/>
  <c r="E17" s="1"/>
  <c r="C24"/>
  <c r="G24" s="1"/>
  <c r="B24"/>
  <c r="F24" s="1"/>
  <c r="E24" l="1"/>
  <c r="G17"/>
  <c r="J30"/>
  <c r="J29"/>
  <c r="J28"/>
  <c r="J27"/>
  <c r="J26"/>
  <c r="J25"/>
  <c r="J23"/>
  <c r="J22"/>
  <c r="J21"/>
  <c r="J18"/>
  <c r="J16"/>
  <c r="J15"/>
  <c r="J14"/>
  <c r="J13"/>
  <c r="J11"/>
  <c r="J10"/>
  <c r="D27"/>
  <c r="D18"/>
  <c r="B17"/>
  <c r="F17" s="1"/>
  <c r="C12"/>
  <c r="B12"/>
  <c r="F12" s="1"/>
  <c r="D17" l="1"/>
  <c r="G12"/>
  <c r="E12"/>
  <c r="J17"/>
  <c r="I28" l="1"/>
  <c r="D28"/>
  <c r="D29" l="1"/>
  <c r="D26"/>
  <c r="D25"/>
  <c r="D24"/>
  <c r="D22"/>
  <c r="D21"/>
  <c r="D16"/>
  <c r="D15"/>
  <c r="D14"/>
  <c r="D13"/>
  <c r="D11"/>
  <c r="D10"/>
  <c r="I30"/>
  <c r="I29"/>
  <c r="I27"/>
  <c r="I26"/>
  <c r="I25"/>
  <c r="I23"/>
  <c r="I22"/>
  <c r="I21"/>
  <c r="I18"/>
  <c r="I16"/>
  <c r="I15"/>
  <c r="I14"/>
  <c r="I13"/>
  <c r="I11"/>
  <c r="I10"/>
  <c r="J12"/>
  <c r="C20"/>
  <c r="C9"/>
  <c r="B20"/>
  <c r="F20" s="1"/>
  <c r="B9"/>
  <c r="F9" s="1"/>
  <c r="G20" l="1"/>
  <c r="E20"/>
  <c r="J9"/>
  <c r="G9"/>
  <c r="E9"/>
  <c r="I24"/>
  <c r="J24"/>
  <c r="J20"/>
  <c r="B19"/>
  <c r="F19" s="1"/>
  <c r="I17"/>
  <c r="I9"/>
  <c r="C19"/>
  <c r="D20"/>
  <c r="B8"/>
  <c r="F8" s="1"/>
  <c r="C8"/>
  <c r="D12"/>
  <c r="D9"/>
  <c r="I20"/>
  <c r="I12"/>
  <c r="E19" l="1"/>
  <c r="G19"/>
  <c r="G8"/>
  <c r="E8"/>
  <c r="C7"/>
  <c r="J19"/>
  <c r="J8"/>
  <c r="I19"/>
  <c r="D19"/>
  <c r="D8"/>
  <c r="B7"/>
  <c r="F7" s="1"/>
  <c r="I8"/>
  <c r="E7" l="1"/>
  <c r="G7"/>
  <c r="J7"/>
  <c r="I7"/>
  <c r="D7"/>
</calcChain>
</file>

<file path=xl/sharedStrings.xml><?xml version="1.0" encoding="utf-8"?>
<sst xmlns="http://schemas.openxmlformats.org/spreadsheetml/2006/main" count="40" uniqueCount="39">
  <si>
    <t>Наименование доходов</t>
  </si>
  <si>
    <t>Исполнено</t>
  </si>
  <si>
    <t>% исполнения</t>
  </si>
  <si>
    <t>(+;-)</t>
  </si>
  <si>
    <t>%</t>
  </si>
  <si>
    <t>ДОХОДЫ (налоговые и неналоговые)</t>
  </si>
  <si>
    <t>НАЛОГОВЫЕ ДОХОДЫ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</si>
  <si>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</si>
  <si>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</si>
  <si>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</si>
  <si>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</si>
  <si>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</si>
  <si>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</si>
  <si>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</si>
  <si>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</si>
  <si>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Прочие местные налоги и сборы, мобилизуемые на территориях муниципальных районов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</si>
  <si>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</si>
  <si>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</si>
  <si>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 и которые расположены в границах поселений, а также средства  от продажи права на заключение  договоров аренды 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</si>
  <si>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 и созданных  ими учреждений (за исключением имущества муниципальных бюджетных и 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</si>
  <si>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</si>
  <si>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</si>
  <si>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</si>
  <si>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</si>
  <si>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ШТРАФЫ, САНКЦИИ, ВОЗМЕЩЕНИЕ УЩЕРБА</t>
  </si>
  <si>
    <t>ПРОЧИЕ НЕНАЛОГОВЫЕ ДОХОДЫ</t>
  </si>
  <si>
    <t>(тыс. руб.)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</si>
  <si>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</si>
  <si>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</si>
  <si>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Структура исполнения</t>
  </si>
  <si>
    <t>Структура план</t>
  </si>
  <si>
    <t>Структура факт</t>
  </si>
  <si>
    <t xml:space="preserve">Налог, взимаемый в связи  с  применением    патентной системы налогообложения
</t>
  </si>
  <si>
    <t>2022 год</t>
  </si>
  <si>
    <t>Уточненный  план 2023 года</t>
  </si>
  <si>
    <t>2023 год</t>
  </si>
  <si>
    <t>Отклонение к 2023года от 2022 года</t>
  </si>
  <si>
    <t>Темп роста к 2022году</t>
  </si>
  <si>
    <t>АНАЛИЗ СТРУКТУРЫ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</si>
</sst>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1" fillId="0" borderId="0" xfId="0" applyNumberFormat="1" applyFont="1"/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justify" vertical="top" wrapText="1"/>
    </xf>
    <xf numFmtId="0" fontId="5" fillId="0" borderId="0" xfId="0" applyFont="1" applyAlignment="1">
      <alignment horizontal="right"/>
    </xf>
    <xf numFmtId="4" fontId="4" fillId="0" borderId="1" xfId="0" applyNumberFormat="1" applyFont="1" applyBorder="1" applyAlignment="1">
      <alignment horizontal="right" vertical="center" wrapText="1"/>
    </xf>
    <xf numFmtId="164" fontId="1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"/>
  <sheetViews>
    <sheetView tabSelected="1" topLeftCell="A19" zoomScale="89" zoomScaleNormal="89" workbookViewId="0">
      <selection activeCell="H7" sqref="H7:H30"/>
    </sheetView>
  </sheetViews>
  <sheetFormatPr defaultRowHeight="15"/>
  <cols>
    <col min="1" max="1" width="37.42578125" style="1" customWidth="1"/>
    <col min="2" max="10" width="16.5703125" style="1" customWidth="1"/>
    <col min="11" max="11" width="9.140625" style="1"/>
  </cols>
  <sheetData>
    <row r="1" spans="1:11" s="1" customFormat="1" ht="21">
      <c r="A1" s="16" t="s">
        <v>38</v>
      </c>
      <c r="B1" s="16"/>
      <c r="C1" s="16"/>
      <c r="D1" s="16"/>
      <c r="E1" s="16"/>
      <c r="F1" s="16"/>
      <c r="G1" s="16"/>
      <c r="H1" s="16"/>
      <c r="I1" s="16"/>
      <c r="J1" s="16"/>
    </row>
    <row r="2" spans="1:11">
      <c r="B2" s="5"/>
      <c r="C2" s="5"/>
    </row>
    <row r="3" spans="1:11">
      <c r="J3" s="10" t="s">
        <v>26</v>
      </c>
    </row>
    <row r="4" spans="1:11" ht="36">
      <c r="A4" s="14" t="s">
        <v>0</v>
      </c>
      <c r="B4" s="15" t="s">
        <v>34</v>
      </c>
      <c r="C4" s="2" t="s">
        <v>1</v>
      </c>
      <c r="D4" s="15" t="s">
        <v>2</v>
      </c>
      <c r="E4" s="15" t="s">
        <v>29</v>
      </c>
      <c r="F4" s="15" t="s">
        <v>30</v>
      </c>
      <c r="G4" s="15" t="s">
        <v>31</v>
      </c>
      <c r="H4" s="2" t="s">
        <v>1</v>
      </c>
      <c r="I4" s="13" t="s">
        <v>36</v>
      </c>
      <c r="J4" s="13" t="s">
        <v>37</v>
      </c>
    </row>
    <row r="5" spans="1:11">
      <c r="A5" s="14"/>
      <c r="B5" s="15"/>
      <c r="C5" s="13" t="s">
        <v>35</v>
      </c>
      <c r="D5" s="15"/>
      <c r="E5" s="15"/>
      <c r="F5" s="15"/>
      <c r="G5" s="15"/>
      <c r="H5" s="13" t="s">
        <v>33</v>
      </c>
      <c r="I5" s="2" t="s">
        <v>3</v>
      </c>
      <c r="J5" s="2" t="s">
        <v>4</v>
      </c>
    </row>
    <row r="6" spans="1:11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3</v>
      </c>
      <c r="I6" s="2">
        <v>9</v>
      </c>
      <c r="J6" s="2">
        <v>10</v>
      </c>
    </row>
    <row r="7" spans="1:11">
      <c r="A7" s="6" t="s">
        <v>5</v>
      </c>
      <c r="B7" s="3">
        <f>B8+B19</f>
        <v>111260.1</v>
      </c>
      <c r="C7" s="3">
        <f>C8+C19</f>
        <v>116831.40000000001</v>
      </c>
      <c r="D7" s="3">
        <f>C7/B7*100</f>
        <v>105.00745550291614</v>
      </c>
      <c r="E7" s="11">
        <f>C7/97843.6*100</f>
        <v>119.40627695628534</v>
      </c>
      <c r="F7" s="11">
        <f>B7/379555*100</f>
        <v>29.313301102607003</v>
      </c>
      <c r="G7" s="11">
        <f>C7/375173.7*100</f>
        <v>31.14061566682313</v>
      </c>
      <c r="H7" s="3">
        <f>H8+H19</f>
        <v>108855.6</v>
      </c>
      <c r="I7" s="3">
        <f>C7-H7</f>
        <v>7975.8000000000029</v>
      </c>
      <c r="J7" s="3">
        <f t="shared" ref="J7:J16" si="0">IF(H7=0,0,ROUND(C7/H7*100,1))</f>
        <v>107.3</v>
      </c>
      <c r="K7" s="12"/>
    </row>
    <row r="8" spans="1:11">
      <c r="A8" s="6" t="s">
        <v>6</v>
      </c>
      <c r="B8" s="3">
        <f>B9+B11+B12+B16+B17</f>
        <v>95741.000000000015</v>
      </c>
      <c r="C8" s="3">
        <f>C9+C11+C12+C16+C17</f>
        <v>100547.90000000001</v>
      </c>
      <c r="D8" s="3">
        <f t="shared" ref="D8:D29" si="1">C8/B8*100</f>
        <v>105.02073301929163</v>
      </c>
      <c r="E8" s="11">
        <f t="shared" ref="E8:E30" si="2">C8/97843.6*100</f>
        <v>102.76390075590022</v>
      </c>
      <c r="F8" s="11">
        <f t="shared" ref="F8:F30" si="3">B8/379555*100</f>
        <v>25.224539263084406</v>
      </c>
      <c r="G8" s="11">
        <f t="shared" ref="G8:G30" si="4">C8/375173.7*100</f>
        <v>26.800359406856078</v>
      </c>
      <c r="H8" s="3">
        <f>H9+H11+H12+H16+H17</f>
        <v>96482</v>
      </c>
      <c r="I8" s="3">
        <f t="shared" ref="I8:I30" si="5">C8-H8</f>
        <v>4065.9000000000087</v>
      </c>
      <c r="J8" s="3">
        <f t="shared" si="0"/>
        <v>104.2</v>
      </c>
      <c r="K8" s="12"/>
    </row>
    <row r="9" spans="1:11">
      <c r="A9" s="7" t="s">
        <v>7</v>
      </c>
      <c r="B9" s="4">
        <f>B10</f>
        <v>73975.3</v>
      </c>
      <c r="C9" s="4">
        <f>C10</f>
        <v>78454.100000000006</v>
      </c>
      <c r="D9" s="3">
        <f t="shared" si="1"/>
        <v>106.05445331076724</v>
      </c>
      <c r="E9" s="11">
        <f t="shared" si="2"/>
        <v>80.183169875188568</v>
      </c>
      <c r="F9" s="11">
        <f t="shared" si="3"/>
        <v>19.490008035726049</v>
      </c>
      <c r="G9" s="11">
        <f t="shared" si="4"/>
        <v>20.911407169532406</v>
      </c>
      <c r="H9" s="4">
        <f>H10</f>
        <v>69566.3</v>
      </c>
      <c r="I9" s="3">
        <f t="shared" si="5"/>
        <v>8887.8000000000029</v>
      </c>
      <c r="J9" s="3">
        <f t="shared" si="0"/>
        <v>112.8</v>
      </c>
      <c r="K9" s="12"/>
    </row>
    <row r="10" spans="1:11">
      <c r="A10" s="7" t="s">
        <v>8</v>
      </c>
      <c r="B10" s="4">
        <v>73975.3</v>
      </c>
      <c r="C10" s="4">
        <v>78454.100000000006</v>
      </c>
      <c r="D10" s="3">
        <f t="shared" si="1"/>
        <v>106.05445331076724</v>
      </c>
      <c r="E10" s="11">
        <f t="shared" si="2"/>
        <v>80.183169875188568</v>
      </c>
      <c r="F10" s="11">
        <f t="shared" si="3"/>
        <v>19.490008035726049</v>
      </c>
      <c r="G10" s="11">
        <f t="shared" si="4"/>
        <v>20.911407169532406</v>
      </c>
      <c r="H10" s="4">
        <v>69566.3</v>
      </c>
      <c r="I10" s="3">
        <f t="shared" si="5"/>
        <v>8887.8000000000029</v>
      </c>
      <c r="J10" s="3">
        <f t="shared" si="0"/>
        <v>112.8</v>
      </c>
      <c r="K10" s="12"/>
    </row>
    <row r="11" spans="1:11" ht="36">
      <c r="A11" s="7" t="s">
        <v>9</v>
      </c>
      <c r="B11" s="4">
        <v>16908.400000000001</v>
      </c>
      <c r="C11" s="4">
        <v>19484.3</v>
      </c>
      <c r="D11" s="3">
        <f t="shared" si="1"/>
        <v>115.23443968678289</v>
      </c>
      <c r="E11" s="11">
        <f t="shared" si="2"/>
        <v>19.913719446136486</v>
      </c>
      <c r="F11" s="11">
        <f t="shared" si="3"/>
        <v>4.4547957476518558</v>
      </c>
      <c r="G11" s="11">
        <f t="shared" si="4"/>
        <v>5.1934077468649846</v>
      </c>
      <c r="H11" s="4">
        <v>19203.2</v>
      </c>
      <c r="I11" s="3">
        <f t="shared" si="5"/>
        <v>281.09999999999854</v>
      </c>
      <c r="J11" s="3">
        <f t="shared" si="0"/>
        <v>101.5</v>
      </c>
      <c r="K11" s="12"/>
    </row>
    <row r="12" spans="1:11">
      <c r="A12" s="7" t="s">
        <v>10</v>
      </c>
      <c r="B12" s="4">
        <f t="shared" ref="B12:C12" si="6">B13+B14+B15</f>
        <v>3769.3</v>
      </c>
      <c r="C12" s="4">
        <f t="shared" si="6"/>
        <v>1625.3</v>
      </c>
      <c r="D12" s="3">
        <f t="shared" si="1"/>
        <v>43.119412092430956</v>
      </c>
      <c r="E12" s="11">
        <f t="shared" si="2"/>
        <v>1.661120400312335</v>
      </c>
      <c r="F12" s="11">
        <f t="shared" si="3"/>
        <v>0.99308400627050109</v>
      </c>
      <c r="G12" s="11">
        <f t="shared" si="4"/>
        <v>0.43321266922494828</v>
      </c>
      <c r="H12" s="4">
        <f t="shared" ref="H12" si="7">H13+H14+H15</f>
        <v>6527.5999999999995</v>
      </c>
      <c r="I12" s="3">
        <f t="shared" si="5"/>
        <v>-4902.2999999999993</v>
      </c>
      <c r="J12" s="3">
        <f t="shared" si="0"/>
        <v>24.9</v>
      </c>
      <c r="K12" s="12"/>
    </row>
    <row r="13" spans="1:11" ht="24">
      <c r="A13" s="7" t="s">
        <v>11</v>
      </c>
      <c r="B13" s="4">
        <v>0</v>
      </c>
      <c r="C13" s="4">
        <v>-105.5</v>
      </c>
      <c r="D13" s="3" t="e">
        <f t="shared" si="1"/>
        <v>#DIV/0!</v>
      </c>
      <c r="E13" s="11">
        <f t="shared" si="2"/>
        <v>-0.1078251413480289</v>
      </c>
      <c r="F13" s="11">
        <f t="shared" si="3"/>
        <v>0</v>
      </c>
      <c r="G13" s="11">
        <f t="shared" si="4"/>
        <v>-2.8120308006664645E-2</v>
      </c>
      <c r="H13" s="4">
        <v>-62.5</v>
      </c>
      <c r="I13" s="3">
        <f t="shared" si="5"/>
        <v>-43</v>
      </c>
      <c r="J13" s="3">
        <f t="shared" si="0"/>
        <v>168.8</v>
      </c>
      <c r="K13" s="12"/>
    </row>
    <row r="14" spans="1:11" ht="36">
      <c r="A14" s="8" t="s">
        <v>32</v>
      </c>
      <c r="B14" s="4">
        <v>1280</v>
      </c>
      <c r="C14" s="4">
        <v>200.5</v>
      </c>
      <c r="D14" s="3">
        <f t="shared" si="1"/>
        <v>15.6640625</v>
      </c>
      <c r="E14" s="11">
        <f t="shared" si="2"/>
        <v>0.20491887052397906</v>
      </c>
      <c r="F14" s="11">
        <f t="shared" si="3"/>
        <v>0.33723702757176166</v>
      </c>
      <c r="G14" s="11">
        <f t="shared" si="4"/>
        <v>5.344191237285556E-2</v>
      </c>
      <c r="H14" s="4">
        <v>1083.7</v>
      </c>
      <c r="I14" s="3">
        <f t="shared" si="5"/>
        <v>-883.2</v>
      </c>
      <c r="J14" s="3">
        <f t="shared" si="0"/>
        <v>18.5</v>
      </c>
      <c r="K14" s="12"/>
    </row>
    <row r="15" spans="1:11">
      <c r="A15" s="7" t="s">
        <v>12</v>
      </c>
      <c r="B15" s="4">
        <v>2489.3000000000002</v>
      </c>
      <c r="C15" s="4">
        <v>1530.3</v>
      </c>
      <c r="D15" s="3">
        <f t="shared" si="1"/>
        <v>61.475113485718872</v>
      </c>
      <c r="E15" s="11">
        <f t="shared" si="2"/>
        <v>1.564026671136385</v>
      </c>
      <c r="F15" s="11">
        <f t="shared" si="3"/>
        <v>0.65584697869873931</v>
      </c>
      <c r="G15" s="11">
        <f t="shared" si="4"/>
        <v>0.40789106485875742</v>
      </c>
      <c r="H15" s="4">
        <v>5506.4</v>
      </c>
      <c r="I15" s="3">
        <f t="shared" si="5"/>
        <v>-3976.0999999999995</v>
      </c>
      <c r="J15" s="3">
        <f t="shared" si="0"/>
        <v>27.8</v>
      </c>
      <c r="K15" s="12"/>
    </row>
    <row r="16" spans="1:11">
      <c r="A16" s="7" t="s">
        <v>13</v>
      </c>
      <c r="B16" s="4">
        <v>1088</v>
      </c>
      <c r="C16" s="4">
        <v>984.2</v>
      </c>
      <c r="D16" s="3">
        <f t="shared" si="1"/>
        <v>90.45955882352942</v>
      </c>
      <c r="E16" s="11">
        <f t="shared" si="2"/>
        <v>1.005891034262844</v>
      </c>
      <c r="F16" s="11">
        <f t="shared" si="3"/>
        <v>0.28665147343599739</v>
      </c>
      <c r="G16" s="11">
        <f t="shared" si="4"/>
        <v>0.26233182123373783</v>
      </c>
      <c r="H16" s="4">
        <v>1184.9000000000001</v>
      </c>
      <c r="I16" s="3">
        <f t="shared" si="5"/>
        <v>-200.70000000000005</v>
      </c>
      <c r="J16" s="3">
        <f t="shared" si="0"/>
        <v>83.1</v>
      </c>
      <c r="K16" s="12"/>
    </row>
    <row r="17" spans="1:11" ht="36">
      <c r="A17" s="7" t="s">
        <v>14</v>
      </c>
      <c r="B17" s="4">
        <f t="shared" ref="B17:C17" si="8">B18</f>
        <v>0</v>
      </c>
      <c r="C17" s="4">
        <f t="shared" si="8"/>
        <v>0</v>
      </c>
      <c r="D17" s="3">
        <f>IF(B17=0,0,ROUND(C17/B17*100,1))</f>
        <v>0</v>
      </c>
      <c r="E17" s="11">
        <f t="shared" si="2"/>
        <v>0</v>
      </c>
      <c r="F17" s="11">
        <f t="shared" si="3"/>
        <v>0</v>
      </c>
      <c r="G17" s="11">
        <f t="shared" si="4"/>
        <v>0</v>
      </c>
      <c r="H17" s="4">
        <f t="shared" ref="H17" si="9">H18</f>
        <v>0</v>
      </c>
      <c r="I17" s="3">
        <f t="shared" si="5"/>
        <v>0</v>
      </c>
      <c r="J17" s="3">
        <f>IF(H17=0,0,ROUND(C17/H17*100,1))</f>
        <v>0</v>
      </c>
      <c r="K17" s="12"/>
    </row>
    <row r="18" spans="1:11" ht="24">
      <c r="A18" s="7" t="s">
        <v>15</v>
      </c>
      <c r="B18" s="4">
        <v>0</v>
      </c>
      <c r="C18" s="4">
        <v>0</v>
      </c>
      <c r="D18" s="3">
        <f>IF(B18=0,0,ROUND(C18/B18*100,1))</f>
        <v>0</v>
      </c>
      <c r="E18" s="11">
        <f t="shared" si="2"/>
        <v>0</v>
      </c>
      <c r="F18" s="11">
        <f t="shared" si="3"/>
        <v>0</v>
      </c>
      <c r="G18" s="11">
        <f t="shared" si="4"/>
        <v>0</v>
      </c>
      <c r="H18" s="4">
        <v>0</v>
      </c>
      <c r="I18" s="3">
        <f t="shared" si="5"/>
        <v>0</v>
      </c>
      <c r="J18" s="3">
        <f t="shared" ref="J18:J30" si="10">IF(H18=0,0,ROUND(C18/H18*100,1))</f>
        <v>0</v>
      </c>
      <c r="K18" s="12"/>
    </row>
    <row r="19" spans="1:11">
      <c r="A19" s="6" t="s">
        <v>16</v>
      </c>
      <c r="B19" s="3">
        <f>B20+B24+B26+B27+B28+B29+B30</f>
        <v>15519.099999999999</v>
      </c>
      <c r="C19" s="3">
        <f>C20+C24+C26+C27+C28+C29+C30</f>
        <v>16283.499999999998</v>
      </c>
      <c r="D19" s="3">
        <f t="shared" si="1"/>
        <v>104.925543362695</v>
      </c>
      <c r="E19" s="11">
        <f t="shared" si="2"/>
        <v>16.642376200385101</v>
      </c>
      <c r="F19" s="11">
        <f t="shared" si="3"/>
        <v>4.0887618395225989</v>
      </c>
      <c r="G19" s="11">
        <f t="shared" si="4"/>
        <v>4.3402562599670489</v>
      </c>
      <c r="H19" s="3">
        <f>H20+H24+H26+H27+H28+H29+H30</f>
        <v>12373.6</v>
      </c>
      <c r="I19" s="3">
        <f t="shared" si="5"/>
        <v>3909.8999999999978</v>
      </c>
      <c r="J19" s="3">
        <f t="shared" si="10"/>
        <v>131.6</v>
      </c>
      <c r="K19" s="12"/>
    </row>
    <row r="20" spans="1:11" ht="48">
      <c r="A20" s="7" t="s">
        <v>17</v>
      </c>
      <c r="B20" s="4">
        <f>B21+B22+B23</f>
        <v>2678.2</v>
      </c>
      <c r="C20" s="4">
        <f>C21+C22+C23</f>
        <v>2902.9</v>
      </c>
      <c r="D20" s="3">
        <f t="shared" si="1"/>
        <v>108.38996340825928</v>
      </c>
      <c r="E20" s="11">
        <f t="shared" si="2"/>
        <v>2.9668777518406926</v>
      </c>
      <c r="F20" s="11">
        <f t="shared" si="3"/>
        <v>0.70561578690835314</v>
      </c>
      <c r="G20" s="11">
        <f t="shared" si="4"/>
        <v>0.7737482664696379</v>
      </c>
      <c r="H20" s="4">
        <f>H21+H22+H23</f>
        <v>3117.4000000000005</v>
      </c>
      <c r="I20" s="3">
        <f t="shared" si="5"/>
        <v>-214.50000000000045</v>
      </c>
      <c r="J20" s="3">
        <f t="shared" si="10"/>
        <v>93.1</v>
      </c>
      <c r="K20" s="12"/>
    </row>
    <row r="21" spans="1:11" ht="84">
      <c r="A21" s="7" t="s">
        <v>18</v>
      </c>
      <c r="B21" s="4">
        <v>2069</v>
      </c>
      <c r="C21" s="4">
        <v>2286</v>
      </c>
      <c r="D21" s="3">
        <f t="shared" si="1"/>
        <v>110.48815853069117</v>
      </c>
      <c r="E21" s="11">
        <f t="shared" si="2"/>
        <v>2.3363817357497063</v>
      </c>
      <c r="F21" s="11">
        <f t="shared" si="3"/>
        <v>0.54511203909841788</v>
      </c>
      <c r="G21" s="11">
        <f t="shared" si="4"/>
        <v>0.60931776401170978</v>
      </c>
      <c r="H21" s="4">
        <v>2497.4</v>
      </c>
      <c r="I21" s="3">
        <f t="shared" si="5"/>
        <v>-211.40000000000009</v>
      </c>
      <c r="J21" s="3">
        <f t="shared" si="10"/>
        <v>91.5</v>
      </c>
      <c r="K21" s="12"/>
    </row>
    <row r="22" spans="1:11" ht="72">
      <c r="A22" s="7" t="s">
        <v>19</v>
      </c>
      <c r="B22" s="4">
        <v>594.20000000000005</v>
      </c>
      <c r="C22" s="4">
        <v>616.9</v>
      </c>
      <c r="D22" s="3">
        <f t="shared" si="1"/>
        <v>103.82026253786603</v>
      </c>
      <c r="E22" s="11">
        <f t="shared" si="2"/>
        <v>0.63049601609098593</v>
      </c>
      <c r="F22" s="11">
        <f t="shared" si="3"/>
        <v>0.15655175139307875</v>
      </c>
      <c r="G22" s="11">
        <f t="shared" si="4"/>
        <v>0.16443050245792815</v>
      </c>
      <c r="H22" s="4">
        <v>604.70000000000005</v>
      </c>
      <c r="I22" s="3">
        <f t="shared" si="5"/>
        <v>12.199999999999932</v>
      </c>
      <c r="J22" s="3">
        <f t="shared" si="10"/>
        <v>102</v>
      </c>
      <c r="K22" s="12"/>
    </row>
    <row r="23" spans="1:11" ht="60">
      <c r="A23" s="7" t="s">
        <v>20</v>
      </c>
      <c r="B23" s="4">
        <v>15</v>
      </c>
      <c r="C23" s="4">
        <v>0</v>
      </c>
      <c r="D23" s="3">
        <v>0</v>
      </c>
      <c r="E23" s="11">
        <f t="shared" si="2"/>
        <v>0</v>
      </c>
      <c r="F23" s="11">
        <f t="shared" si="3"/>
        <v>3.9519964168565824E-3</v>
      </c>
      <c r="G23" s="11">
        <f t="shared" si="4"/>
        <v>0</v>
      </c>
      <c r="H23" s="4">
        <v>15.3</v>
      </c>
      <c r="I23" s="3">
        <f t="shared" si="5"/>
        <v>-15.3</v>
      </c>
      <c r="J23" s="3">
        <f t="shared" si="10"/>
        <v>0</v>
      </c>
      <c r="K23" s="12"/>
    </row>
    <row r="24" spans="1:11" ht="24">
      <c r="A24" s="7" t="s">
        <v>21</v>
      </c>
      <c r="B24" s="4">
        <f>B25</f>
        <v>1355.5</v>
      </c>
      <c r="C24" s="4">
        <f>C25</f>
        <v>1836.4</v>
      </c>
      <c r="D24" s="3">
        <f t="shared" si="1"/>
        <v>135.47768351161932</v>
      </c>
      <c r="E24" s="11">
        <f t="shared" si="2"/>
        <v>1.8768728869338411</v>
      </c>
      <c r="F24" s="11">
        <f t="shared" si="3"/>
        <v>0.35712874286993979</v>
      </c>
      <c r="G24" s="11">
        <f t="shared" si="4"/>
        <v>0.48947993955866309</v>
      </c>
      <c r="H24" s="4">
        <f>H25</f>
        <v>450.8</v>
      </c>
      <c r="I24" s="3">
        <f t="shared" si="5"/>
        <v>1385.6000000000001</v>
      </c>
      <c r="J24" s="3">
        <f t="shared" si="10"/>
        <v>407.4</v>
      </c>
      <c r="K24" s="12"/>
    </row>
    <row r="25" spans="1:11" ht="24">
      <c r="A25" s="7" t="s">
        <v>22</v>
      </c>
      <c r="B25" s="4">
        <v>1355.5</v>
      </c>
      <c r="C25" s="4">
        <v>1836.4</v>
      </c>
      <c r="D25" s="3">
        <f t="shared" si="1"/>
        <v>135.47768351161932</v>
      </c>
      <c r="E25" s="11">
        <f t="shared" si="2"/>
        <v>1.8768728869338411</v>
      </c>
      <c r="F25" s="11">
        <f t="shared" si="3"/>
        <v>0.35712874286993979</v>
      </c>
      <c r="G25" s="11">
        <f t="shared" si="4"/>
        <v>0.48947993955866309</v>
      </c>
      <c r="H25" s="4">
        <v>450.8</v>
      </c>
      <c r="I25" s="3">
        <f t="shared" si="5"/>
        <v>1385.6000000000001</v>
      </c>
      <c r="J25" s="3">
        <f t="shared" si="10"/>
        <v>407.4</v>
      </c>
      <c r="K25" s="12"/>
    </row>
    <row r="26" spans="1:11" ht="36">
      <c r="A26" s="7" t="s">
        <v>23</v>
      </c>
      <c r="B26" s="4">
        <v>100</v>
      </c>
      <c r="C26" s="4">
        <v>106.4</v>
      </c>
      <c r="D26" s="3">
        <f t="shared" si="1"/>
        <v>106.4</v>
      </c>
      <c r="E26" s="11">
        <f t="shared" si="2"/>
        <v>0.1087449766770642</v>
      </c>
      <c r="F26" s="11">
        <f t="shared" si="3"/>
        <v>2.6346642779043881E-2</v>
      </c>
      <c r="G26" s="11">
        <f t="shared" si="4"/>
        <v>2.8360196890133825E-2</v>
      </c>
      <c r="H26" s="4">
        <v>165</v>
      </c>
      <c r="I26" s="3">
        <f t="shared" si="5"/>
        <v>-58.599999999999994</v>
      </c>
      <c r="J26" s="3">
        <f t="shared" si="10"/>
        <v>64.5</v>
      </c>
      <c r="K26" s="12"/>
    </row>
    <row r="27" spans="1:11" ht="84">
      <c r="A27" s="8" t="s">
        <v>28</v>
      </c>
      <c r="B27" s="4">
        <v>0</v>
      </c>
      <c r="C27" s="4">
        <v>0</v>
      </c>
      <c r="D27" s="3">
        <f>IF(B27=0,0,ROUND(C27/B27*100,1))</f>
        <v>0</v>
      </c>
      <c r="E27" s="11">
        <f t="shared" si="2"/>
        <v>0</v>
      </c>
      <c r="F27" s="11">
        <f t="shared" si="3"/>
        <v>0</v>
      </c>
      <c r="G27" s="11">
        <f t="shared" si="4"/>
        <v>0</v>
      </c>
      <c r="H27" s="4">
        <v>887.6</v>
      </c>
      <c r="I27" s="3">
        <f t="shared" si="5"/>
        <v>-887.6</v>
      </c>
      <c r="J27" s="3">
        <f t="shared" si="10"/>
        <v>0</v>
      </c>
      <c r="K27" s="12"/>
    </row>
    <row r="28" spans="1:11" ht="36">
      <c r="A28" s="9" t="s">
        <v>27</v>
      </c>
      <c r="B28" s="4">
        <v>10597.6</v>
      </c>
      <c r="C28" s="4">
        <v>10619.4</v>
      </c>
      <c r="D28" s="3">
        <f t="shared" ref="D28" si="11">C28/B28*100</f>
        <v>100.20570695251753</v>
      </c>
      <c r="E28" s="11">
        <f t="shared" si="2"/>
        <v>10.853443659064057</v>
      </c>
      <c r="F28" s="11">
        <f t="shared" si="3"/>
        <v>2.7921118151519546</v>
      </c>
      <c r="G28" s="11">
        <f t="shared" si="4"/>
        <v>2.8305288990139768</v>
      </c>
      <c r="H28" s="4">
        <v>7325.1</v>
      </c>
      <c r="I28" s="3">
        <f t="shared" ref="I28" si="12">C28-H28</f>
        <v>3294.2999999999993</v>
      </c>
      <c r="J28" s="3">
        <f t="shared" si="10"/>
        <v>145</v>
      </c>
      <c r="K28" s="12"/>
    </row>
    <row r="29" spans="1:11" ht="24">
      <c r="A29" s="7" t="s">
        <v>24</v>
      </c>
      <c r="B29" s="4">
        <v>787.8</v>
      </c>
      <c r="C29" s="4">
        <v>818.4</v>
      </c>
      <c r="D29" s="3">
        <f t="shared" si="1"/>
        <v>103.88423457730389</v>
      </c>
      <c r="E29" s="11">
        <f t="shared" si="2"/>
        <v>0.83643692586944873</v>
      </c>
      <c r="F29" s="11">
        <f t="shared" si="3"/>
        <v>0.20755885181330769</v>
      </c>
      <c r="G29" s="11">
        <f t="shared" si="4"/>
        <v>0.21813895803463834</v>
      </c>
      <c r="H29" s="4">
        <v>439.4</v>
      </c>
      <c r="I29" s="3">
        <f t="shared" si="5"/>
        <v>379</v>
      </c>
      <c r="J29" s="3">
        <f t="shared" si="10"/>
        <v>186.3</v>
      </c>
      <c r="K29" s="12"/>
    </row>
    <row r="30" spans="1:11">
      <c r="A30" s="7" t="s">
        <v>25</v>
      </c>
      <c r="B30" s="4">
        <v>0</v>
      </c>
      <c r="C30" s="4">
        <v>0</v>
      </c>
      <c r="D30" s="3">
        <v>0</v>
      </c>
      <c r="E30" s="11">
        <f t="shared" si="2"/>
        <v>0</v>
      </c>
      <c r="F30" s="11">
        <f t="shared" si="3"/>
        <v>0</v>
      </c>
      <c r="G30" s="11">
        <f t="shared" si="4"/>
        <v>0</v>
      </c>
      <c r="H30" s="4">
        <v>-11.7</v>
      </c>
      <c r="I30" s="3">
        <f t="shared" si="5"/>
        <v>11.7</v>
      </c>
      <c r="J30" s="3">
        <f t="shared" si="10"/>
        <v>0</v>
      </c>
      <c r="K30" s="12"/>
    </row>
  </sheetData>
  <mergeCells count="7">
    <mergeCell ref="A4:A5"/>
    <mergeCell ref="B4:B5"/>
    <mergeCell ref="D4:D5"/>
    <mergeCell ref="F4:F5"/>
    <mergeCell ref="A1:J1"/>
    <mergeCell ref="G4:G5"/>
    <mergeCell ref="E4:E5"/>
  </mergeCells>
  <pageMargins left="0" right="0" top="0" bottom="0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2021-03-24T09:47:12Z</cp:lastPrinted>
  <dcterms:created xsi:type="dcterms:W3CDTF">2019-03-27T06:12:45Z</dcterms:created>
  <dcterms:modified xsi:type="dcterms:W3CDTF">2024-03-21T06:20:37Z</dcterms:modified>
</cp:coreProperties>
</file>